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105" windowWidth="19425" windowHeight="11760"/>
  </bookViews>
  <sheets>
    <sheet name="Phu luc" sheetId="11" r:id="rId1"/>
  </sheets>
  <definedNames>
    <definedName name="_xlnm._FilterDatabase" localSheetId="0" hidden="1">'Phu luc'!$A$11:$N$40</definedName>
    <definedName name="_xlnm.Print_Titles" localSheetId="0">'Phu luc'!$8:$10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11" l="1"/>
  <c r="I20" i="11" l="1"/>
  <c r="I17" i="11"/>
  <c r="I18" i="11"/>
  <c r="I19" i="11"/>
  <c r="I21" i="11"/>
  <c r="I16" i="11" l="1"/>
  <c r="I37" i="11" l="1"/>
  <c r="I40" i="11" l="1"/>
  <c r="I39" i="11"/>
  <c r="I38" i="11"/>
  <c r="I36" i="11"/>
  <c r="I35" i="11"/>
  <c r="I34" i="11"/>
  <c r="I33" i="11"/>
  <c r="I31" i="11"/>
  <c r="I30" i="11"/>
  <c r="I28" i="11"/>
  <c r="I27" i="11"/>
  <c r="I26" i="11"/>
  <c r="I25" i="11"/>
  <c r="I24" i="11"/>
  <c r="I23" i="11"/>
  <c r="I29" i="11" l="1"/>
  <c r="I22" i="11"/>
  <c r="I32" i="11"/>
  <c r="I14" i="11"/>
  <c r="C22" i="11"/>
  <c r="D32" i="11"/>
  <c r="F32" i="11"/>
  <c r="H32" i="11"/>
  <c r="D29" i="11"/>
  <c r="F29" i="11"/>
  <c r="H29" i="11"/>
  <c r="D22" i="11"/>
  <c r="F22" i="11"/>
  <c r="H22" i="11"/>
  <c r="D14" i="11"/>
  <c r="F14" i="11"/>
  <c r="H14" i="11"/>
  <c r="C14" i="11"/>
  <c r="G20" i="11"/>
  <c r="E25" i="11"/>
  <c r="G30" i="11"/>
  <c r="F13" i="11" l="1"/>
  <c r="F12" i="11" s="1"/>
  <c r="D13" i="11"/>
  <c r="D12" i="11" s="1"/>
  <c r="H13" i="11"/>
  <c r="H12" i="11" s="1"/>
  <c r="I13" i="11"/>
  <c r="I12" i="11" s="1"/>
  <c r="E28" i="11"/>
  <c r="G18" i="11" l="1"/>
  <c r="E18" i="11"/>
  <c r="G23" i="11"/>
  <c r="E23" i="11"/>
  <c r="E15" i="11"/>
  <c r="G15" i="11"/>
  <c r="G40" i="11"/>
  <c r="G39" i="11"/>
  <c r="G38" i="11"/>
  <c r="G37" i="11"/>
  <c r="G36" i="11"/>
  <c r="G35" i="11"/>
  <c r="G34" i="11"/>
  <c r="G33" i="11"/>
  <c r="G31" i="11"/>
  <c r="G29" i="11" s="1"/>
  <c r="G28" i="11"/>
  <c r="G27" i="11"/>
  <c r="G26" i="11"/>
  <c r="G25" i="11"/>
  <c r="G24" i="11"/>
  <c r="G16" i="11"/>
  <c r="G17" i="11"/>
  <c r="G19" i="11"/>
  <c r="G21" i="11"/>
  <c r="E40" i="11"/>
  <c r="E39" i="11"/>
  <c r="E38" i="11"/>
  <c r="E37" i="11"/>
  <c r="E36" i="11"/>
  <c r="E35" i="11"/>
  <c r="E34" i="11"/>
  <c r="E33" i="11"/>
  <c r="E31" i="11"/>
  <c r="E30" i="11"/>
  <c r="E27" i="11"/>
  <c r="E26" i="11"/>
  <c r="E24" i="11"/>
  <c r="E16" i="11"/>
  <c r="E17" i="11"/>
  <c r="E19" i="11"/>
  <c r="E20" i="11"/>
  <c r="E21" i="11"/>
  <c r="E32" i="11" l="1"/>
  <c r="G32" i="11"/>
  <c r="G22" i="11"/>
  <c r="E29" i="11"/>
  <c r="G14" i="11"/>
  <c r="E22" i="11"/>
  <c r="E14" i="11"/>
  <c r="C29" i="11"/>
  <c r="G13" i="11" l="1"/>
  <c r="G12" i="11" s="1"/>
  <c r="C32" i="11"/>
  <c r="C13" i="11"/>
  <c r="E13" i="11"/>
  <c r="E12" i="11" s="1"/>
  <c r="C12" i="11" l="1"/>
</calcChain>
</file>

<file path=xl/comments1.xml><?xml version="1.0" encoding="utf-8"?>
<comments xmlns="http://schemas.openxmlformats.org/spreadsheetml/2006/main">
  <authors>
    <author>Admin</author>
    <author>AutoBVT</author>
  </authors>
  <commentList>
    <comment ref="H9" authorId="0">
      <text>
        <r>
          <rPr>
            <b/>
            <sz val="12"/>
            <color indexed="81"/>
            <rFont val="Tahoma"/>
            <family val="2"/>
          </rPr>
          <t>Nhập số giờ bình quân 1 người/tháng sẽ ra giờ bình quân ngày</t>
        </r>
      </text>
    </comment>
    <comment ref="J15" authorId="1">
      <text>
        <r>
          <rPr>
            <b/>
            <sz val="9"/>
            <color indexed="81"/>
            <rFont val="Tahoma"/>
            <family val="2"/>
          </rPr>
          <t xml:space="preserve">Đ/c PTP Quản trị
</t>
        </r>
      </text>
    </comment>
    <comment ref="K18" authorId="1">
      <text>
        <r>
          <rPr>
            <b/>
            <sz val="11"/>
            <color indexed="81"/>
            <rFont val="Tahoma"/>
            <family val="2"/>
          </rPr>
          <t>Lý do: Phòng Khoa giáo có 03 biên chế, trong đó 01 đồng chí đi học tập trung, đồng thời trong tháng 3 Phòng tham mưu xây dựng nhiều văn bản về quán triệt, triển khai và sơ, tổng kết các chỉ thị, nghị quyết, kết luận của Trung ương trên lĩnh vực Khoa giáo)</t>
        </r>
      </text>
    </comment>
    <comment ref="J19" authorId="1">
      <text>
        <r>
          <rPr>
            <b/>
            <sz val="9"/>
            <color indexed="81"/>
            <rFont val="Tahoma"/>
            <family val="2"/>
          </rPr>
          <t>Phục vụ,
lái xe</t>
        </r>
      </text>
    </comment>
    <comment ref="J21" authorId="1">
      <text>
        <r>
          <rPr>
            <b/>
            <sz val="11"/>
            <color indexed="81"/>
            <rFont val="Tahoma"/>
            <family val="2"/>
          </rPr>
          <t>Xin nghỉ phép nhiều ( do gia đình có hữu sự)</t>
        </r>
      </text>
    </comment>
    <comment ref="J24" authorId="1">
      <text>
        <r>
          <rPr>
            <b/>
            <sz val="11"/>
            <color indexed="81"/>
            <rFont val="Tahoma"/>
            <family val="2"/>
          </rPr>
          <t>Lái xe</t>
        </r>
      </text>
    </comment>
    <comment ref="K25" authorId="1">
      <text>
        <r>
          <rPr>
            <b/>
            <sz val="11"/>
            <color indexed="81"/>
            <rFont val="Tahoma"/>
            <family val="2"/>
          </rPr>
          <t xml:space="preserve">Lý do: 
Giò làm việc của nhân viên bảo về theo ca trực 24/24 </t>
        </r>
      </text>
    </comment>
    <comment ref="K26" authorId="1">
      <text>
        <r>
          <rPr>
            <b/>
            <sz val="11"/>
            <color indexed="81"/>
            <rFont val="Tahoma"/>
            <family val="2"/>
          </rPr>
          <t>Lý do:
(1) 03 đ/c đi công tác ngoài tỉnh, đi Điện Biên 6
ngày bao gồm 2 ngày nghỉ cuối tuần; 01 đ/c đi nước ngoài 07 ngày bao gồm 2 ngày nghỉ cuối tuần.
(2) Tổ chức 2 hoạt động 8/3 cấp tỉnh và dự các hoạt động 8/3 tại cơ sở</t>
        </r>
        <r>
          <rPr>
            <sz val="11"/>
            <color indexed="81"/>
            <rFont val="Tahoma"/>
            <family val="2"/>
          </rPr>
          <t>.</t>
        </r>
      </text>
    </comment>
    <comment ref="J27" authorId="1">
      <text>
        <r>
          <rPr>
            <b/>
            <sz val="9"/>
            <color indexed="81"/>
            <rFont val="Tahoma"/>
            <family val="2"/>
          </rPr>
          <t>Lái xe</t>
        </r>
      </text>
    </comment>
    <comment ref="K30" authorId="1">
      <text>
        <r>
          <rPr>
            <b/>
            <sz val="11"/>
            <color indexed="81"/>
            <rFont val="Tahoma"/>
            <family val="2"/>
          </rPr>
          <t>Do trong tháng có 01 đ/c Giảng viên được giao tăng thêm nhiệm vụ trực tiếp tham mưu tổ chức:
+ 01 Toàn đàm cấp tỉnh "Công tác phát triển và quản lý Đảng viên ở Đảng bộ tỉnh Hậ Giang - Thực trạng và giải pháp'.
+ 01 Hội thảo khoa học cấp trường "Vận dụng văn bản của Đảng vào giảng dạy - Thực tiễn từ Khoa Xây dựng Đảng".</t>
        </r>
      </text>
    </comment>
    <comment ref="J31" authorId="1">
      <text>
        <r>
          <rPr>
            <b/>
            <sz val="11"/>
            <color indexed="81"/>
            <rFont val="Tahoma"/>
            <family val="2"/>
          </rPr>
          <t>Do 01 đồng chí Phó Tổng biên tập đến tuổi nghỉ hưu (tháng 10/2024) được giao ít việc hơn.</t>
        </r>
        <r>
          <rPr>
            <sz val="9"/>
            <color indexed="81"/>
            <rFont val="Tahoma"/>
            <charset val="1"/>
          </rPr>
          <t xml:space="preserve">
</t>
        </r>
      </text>
    </comment>
    <comment ref="K31" authorId="1">
      <text>
        <r>
          <rPr>
            <b/>
            <sz val="12"/>
            <color indexed="81"/>
            <rFont val="Tahoma"/>
            <family val="2"/>
          </rPr>
          <t>Lý do: 
làm thêm vào các ngày thứ 7, chủ nhật hàng tuần xử lý một số công việc vào giờ nghỉ, ngày nghỉ như xử lý tin, bài, video clip phóng viên dự các cuộc họp, sự kiện buổi chiều, ngày thứ 7, chủ nhật,…  
(việc biên tập phải thực hiện cả thứ 7 hoặc chủ nhật để phục vụ ra số báo in thứ 2 mỗi tuần)</t>
        </r>
      </text>
    </comment>
    <comment ref="J33" authorId="1">
      <text>
        <r>
          <rPr>
            <b/>
            <sz val="12"/>
            <color indexed="81"/>
            <rFont val="Tahoma"/>
            <family val="2"/>
          </rPr>
          <t>do đồng chí này đã có quyết định nghỉ hưu vào ngày 01/6/2024 nên cơ quan ít giao việc</t>
        </r>
        <r>
          <rPr>
            <sz val="12"/>
            <color indexed="81"/>
            <rFont val="Tahoma"/>
            <family val="2"/>
          </rPr>
          <t xml:space="preserve">
</t>
        </r>
      </text>
    </comment>
    <comment ref="K35" authorId="1">
      <text>
        <r>
          <rPr>
            <b/>
            <sz val="11"/>
            <color indexed="81"/>
            <rFont val="Tahoma"/>
            <family val="2"/>
          </rPr>
          <t>Do cơ quan Thị Đoàn Long Mỹ hiện tại chỉ có 01 đ/c (do có 01 đ/c đi học cao cấp LLCT tập trung, nên đ/c còn lại phải đảm nhiệm thêm việc, phải làm việc thêm ngày thứ bảy, chủ nhật (trong tháng 3 làm việc 27/21 ngày chuẩn)</t>
        </r>
      </text>
    </comment>
    <comment ref="J36" authorId="1">
      <text>
        <r>
          <rPr>
            <b/>
            <sz val="12"/>
            <color indexed="81"/>
            <rFont val="Tahoma"/>
            <family val="2"/>
          </rPr>
          <t>01 đ/c do đồng chí này đã có quyết định nghỉ hưu vào ngày 01/6/2024 nên cơ quan ít giao việc.
01 đ/c nghỉ phép 10 ngày (do tai nạn giao thông)</t>
        </r>
        <r>
          <rPr>
            <b/>
            <sz val="9"/>
            <color indexed="81"/>
            <rFont val="Tahoma"/>
            <family val="2"/>
          </rPr>
          <t xml:space="preserve">
</t>
        </r>
        <r>
          <rPr>
            <sz val="9"/>
            <color indexed="81"/>
            <rFont val="Tahoma"/>
            <family val="2"/>
          </rPr>
          <t xml:space="preserve">
</t>
        </r>
      </text>
    </comment>
    <comment ref="K37" authorId="1">
      <text>
        <r>
          <rPr>
            <b/>
            <sz val="11"/>
            <color indexed="81"/>
            <rFont val="Tahoma"/>
            <family val="2"/>
          </rPr>
          <t xml:space="preserve">Lý do:
(1) Hội LHPN huyện chỉ có 01 đ/c đi học tập trung, do đó đ/c khác phải đảm nhiệm tăng thêm nhiệm vụ, phải làm thêm ngày thứ 7, chủ nhật, làm việc ngoài giờ tị nhà….
(2) Trong tháng 3 Hội LHPN tổ chức nhiều hoạt động chào mừng Ngày Quốc tế Phụ nữ 8/3
</t>
        </r>
      </text>
    </comment>
    <comment ref="K38" authorId="1">
      <text>
        <r>
          <rPr>
            <b/>
            <sz val="9"/>
            <color indexed="81"/>
            <rFont val="Tahoma"/>
            <family val="2"/>
          </rPr>
          <t>Lý do:
Trong tháng 3 Hội LHPN tổ chức nhiều hoạt động chào mừng Ngày Quốc tế Phụ nữ 8/3</t>
        </r>
        <r>
          <rPr>
            <sz val="9"/>
            <color indexed="81"/>
            <rFont val="Tahoma"/>
            <family val="2"/>
          </rPr>
          <t xml:space="preserve">
</t>
        </r>
      </text>
    </comment>
  </commentList>
</comments>
</file>

<file path=xl/sharedStrings.xml><?xml version="1.0" encoding="utf-8"?>
<sst xmlns="http://schemas.openxmlformats.org/spreadsheetml/2006/main" count="60" uniqueCount="58">
  <si>
    <t>I</t>
  </si>
  <si>
    <t>II</t>
  </si>
  <si>
    <t>Số TT</t>
  </si>
  <si>
    <t>Ghi chú</t>
  </si>
  <si>
    <t>TỈNH ỦY HẬU GIANG
*</t>
  </si>
  <si>
    <t>Cơ quan, đơn vị</t>
  </si>
  <si>
    <t>Văn phòng Tỉnh uỷ</t>
  </si>
  <si>
    <t>Ban Tổ chức Tỉnh uỷ</t>
  </si>
  <si>
    <t>Uỷ ban Kiểm tra Tỉnh uỷ</t>
  </si>
  <si>
    <t>Ban Tuyên giáo Tỉnh uỷ</t>
  </si>
  <si>
    <t>Ban Nội chính Tỉnh uỷ</t>
  </si>
  <si>
    <t>Ban Dân vận Tỉnh uỷ</t>
  </si>
  <si>
    <t>Đảng ủy Khối các cơ quan và doanh nghiệp tỉnh</t>
  </si>
  <si>
    <t>Mặt trận Tổ quốc và các tổ chức chính trị - xã hội tỉnh</t>
  </si>
  <si>
    <t>Mặt trận Tổ quốc tỉnh</t>
  </si>
  <si>
    <t>Tỉnh Đoàn</t>
  </si>
  <si>
    <t>Liên đoàn Lao động tỉnh</t>
  </si>
  <si>
    <t>Hội Liên hiệp Phụ nữ tỉnh</t>
  </si>
  <si>
    <t>Hội Nông dân tỉnh</t>
  </si>
  <si>
    <t>Hội Cựu chiến binh tỉnh</t>
  </si>
  <si>
    <t>III</t>
  </si>
  <si>
    <t>Đơn vị sự nghiệp trực thuộc Tỉnh ủy</t>
  </si>
  <si>
    <t>Trường Chính trị tỉnh</t>
  </si>
  <si>
    <t xml:space="preserve">Báo Hậu Giang </t>
  </si>
  <si>
    <t>Thành phố Vị Thanh</t>
  </si>
  <si>
    <t>Thành phố Ngã Bảy</t>
  </si>
  <si>
    <t>Thị xã Long Mỹ</t>
  </si>
  <si>
    <t>Huyện Long Mỹ</t>
  </si>
  <si>
    <t>Huyện Vị Thuỷ</t>
  </si>
  <si>
    <t>Huyện Phụng Hiệp</t>
  </si>
  <si>
    <t>Huyện Châu Thành</t>
  </si>
  <si>
    <t>Huyện Châu Thành A</t>
  </si>
  <si>
    <t>Cơ quan Đảng tỉnh</t>
  </si>
  <si>
    <t>CẤP TỈNH</t>
  </si>
  <si>
    <t>A</t>
  </si>
  <si>
    <t>B</t>
  </si>
  <si>
    <t>TỔNG SỐ (A+B)</t>
  </si>
  <si>
    <t>(Kèm theo Báo cáo số        -BC/BTCTU ngày      /3/2024 của Ban Tổ chức Tỉnh ủy)</t>
  </si>
  <si>
    <t>Tổng số giờ làm việc bình quân một người/tháng</t>
  </si>
  <si>
    <t>PHỤ LỤC</t>
  </si>
  <si>
    <t>CẤP HUYỆN</t>
  </si>
  <si>
    <t>Giờ chuẩn tháng 01 có 22 ngày (8x22 = 176 giờ)</t>
  </si>
  <si>
    <t>Giờ chuẩn tháng 02 có 16 ngày (8x16 = 128 giờ)</t>
  </si>
  <si>
    <r>
      <rPr>
        <b/>
        <u/>
        <sz val="12"/>
        <rFont val="Times New Roman"/>
        <family val="1"/>
      </rPr>
      <t>Ghi chú:</t>
    </r>
    <r>
      <rPr>
        <sz val="12"/>
        <rFont val="Times New Roman"/>
        <family val="1"/>
      </rPr>
      <t xml:space="preserve"> Để kịp thời báo cáo đ/c Bí thư Tỉnh ủy, đề nghị các cơ quan, đơn vị thống kê báo cáo nhanh tổng giờ làm việc bình quân của CB,CC,VC, người lao động trong tháng 3 (chỉ tính số liệu đến hết 22/3 có 16 ngày (8x16 = 128 giờ chuẩn), riêng 05 ngày làm việc còn lại của tháng 3 sẽ báo cáo cộng dồn cho hết tháng 3 trong báo cáo chính thức lần tiếp theo).</t>
    </r>
  </si>
  <si>
    <t>Tháng 3 có 20 người làm việc (01 đ/c đi học tập trung)</t>
  </si>
  <si>
    <t>Tổng số giờ/người/tháng làm việc thực tế</t>
  </si>
  <si>
    <t>Tổng số giờ/người/ngày làm việc thực tế</t>
  </si>
  <si>
    <t>Tháng 12/2023 có 6,52 giờ/ngày/người</t>
  </si>
  <si>
    <t>Giờ chuẩn tháng 3 có 21 ngày (8x21 = 168 giờ)</t>
  </si>
  <si>
    <t>Tổng số CB,CC,VC và hợp đồng NĐ111</t>
  </si>
  <si>
    <r>
      <t xml:space="preserve">Người có giờ làm việc </t>
    </r>
    <r>
      <rPr>
        <u/>
        <sz val="12"/>
        <rFont val="Times New Roman"/>
        <family val="1"/>
      </rPr>
      <t>cao nhất/ngày</t>
    </r>
  </si>
  <si>
    <r>
      <t xml:space="preserve">Người có giờ làm việc </t>
    </r>
    <r>
      <rPr>
        <u/>
        <sz val="12"/>
        <rFont val="Times New Roman"/>
        <family val="1"/>
      </rPr>
      <t>thấp nhất (giờ/ngày)</t>
    </r>
  </si>
  <si>
    <t>Các cơ quan khối đảng, đoàn thể thành phố trong tháng 3/2024 tham dự lớp bồi dưỡng nghiệp vụ quản lý nhà nước về phòng, chống tham nhũng và kiểm soát tài sản, thu nhập của người có chức vụ quyền hạn, thời gian từ ngày 23-24/3/2024</t>
  </si>
  <si>
    <t>TỔNG HỢP BÁO CÁO GIỜ LÀM VIỆC CỦA CÁC CƠ QUAN, ĐƠN VỊ TRONG 3 THÁNG (THÁNG 01, 02, 03/2024)</t>
  </si>
  <si>
    <r>
      <t>Tổng số giờ/người/</t>
    </r>
    <r>
      <rPr>
        <u/>
        <sz val="12"/>
        <rFont val="Times New Roman"/>
        <family val="1"/>
      </rPr>
      <t xml:space="preserve">tháng </t>
    </r>
    <r>
      <rPr>
        <sz val="12"/>
        <rFont val="Times New Roman"/>
        <family val="1"/>
      </rPr>
      <t>làm việc thực tế</t>
    </r>
  </si>
  <si>
    <r>
      <t>Tổng số giờ/người/</t>
    </r>
    <r>
      <rPr>
        <u/>
        <sz val="12"/>
        <rFont val="Times New Roman"/>
        <family val="1"/>
      </rPr>
      <t>ngày</t>
    </r>
    <r>
      <rPr>
        <sz val="12"/>
        <rFont val="Times New Roman"/>
        <family val="1"/>
      </rPr>
      <t xml:space="preserve"> làm việc thực tế</t>
    </r>
  </si>
  <si>
    <r>
      <t xml:space="preserve">               Gửi file mềm </t>
    </r>
    <r>
      <rPr>
        <b/>
        <u/>
        <sz val="11"/>
        <rFont val="Times New Roman"/>
        <family val="1"/>
      </rPr>
      <t>(trước 15 giờ ngày 27/3/2024)</t>
    </r>
    <r>
      <rPr>
        <sz val="11"/>
        <rFont val="Times New Roman"/>
        <family val="1"/>
      </rPr>
      <t xml:space="preserve"> qua địa chỉ email: thanhgianghg1985@gmail.com (hoặc zalo: 0931774979) để tổng hợp. 
               Thông tin liên hệ đồng chí Đặng Thành Giang, Chuyên viên Phòng Tổ chức - Cán bộ, sđt 0931774979.</t>
    </r>
  </si>
  <si>
    <t>(Kèm theo Báo cáo sơ kết 03 tháng thực hiện Đề án số 09-ĐA/TU của Ban Thường vụ Tỉnh ủy)</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</si>
</sst>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Times New Roman"/>
      <family val="2"/>
    </font>
    <font>
      <sz val="8"/>
      <name val="Times New Roman"/>
      <family val="2"/>
    </font>
    <font>
      <sz val="11"/>
      <name val="Times New Roman"/>
      <family val="1"/>
    </font>
    <font>
      <sz val="12"/>
      <name val="Times New Roman"/>
      <family val="1"/>
    </font>
    <font>
      <b/>
      <sz val="12"/>
      <name val="Times New Roman"/>
      <family val="1"/>
    </font>
    <font>
      <b/>
      <sz val="14"/>
      <name val="Times New Roman"/>
      <family val="1"/>
    </font>
    <font>
      <sz val="14"/>
      <name val="Times New Roman"/>
      <family val="1"/>
    </font>
    <font>
      <i/>
      <sz val="12"/>
      <name val="Times New Roman"/>
      <family val="1"/>
    </font>
    <font>
      <i/>
      <sz val="11"/>
      <name val="Times New Roman"/>
      <family val="1"/>
    </font>
    <font>
      <i/>
      <sz val="14"/>
      <name val="Times New Roman"/>
      <family val="1"/>
    </font>
    <font>
      <sz val="10"/>
      <name val="VNI-Times"/>
    </font>
    <font>
      <b/>
      <sz val="13"/>
      <name val="Times New Roman"/>
      <family val="1"/>
    </font>
    <font>
      <sz val="13"/>
      <name val="Times New Roman"/>
      <family val="1"/>
    </font>
    <font>
      <b/>
      <i/>
      <sz val="12"/>
      <name val="Times New Roman"/>
      <family val="1"/>
    </font>
    <font>
      <b/>
      <sz val="11"/>
      <name val="Times New Roman"/>
      <family val="1"/>
    </font>
    <font>
      <sz val="10"/>
      <name val="Times New Roman"/>
      <family val="1"/>
    </font>
    <font>
      <b/>
      <u/>
      <sz val="12"/>
      <name val="Times New Roman"/>
      <family val="1"/>
    </font>
    <font>
      <b/>
      <sz val="12"/>
      <color indexed="81"/>
      <name val="Tahoma"/>
      <family val="2"/>
    </font>
    <font>
      <u/>
      <sz val="12"/>
      <name val="Times New Roman"/>
      <family val="1"/>
    </font>
    <font>
      <sz val="9"/>
      <color indexed="81"/>
      <name val="Tahoma"/>
      <family val="2"/>
    </font>
    <font>
      <b/>
      <sz val="9"/>
      <color indexed="81"/>
      <name val="Tahoma"/>
      <family val="2"/>
    </font>
    <font>
      <b/>
      <sz val="11"/>
      <color indexed="81"/>
      <name val="Tahoma"/>
      <family val="2"/>
    </font>
    <font>
      <sz val="11"/>
      <color indexed="81"/>
      <name val="Tahoma"/>
      <family val="2"/>
    </font>
    <font>
      <sz val="12"/>
      <color indexed="81"/>
      <name val="Tahoma"/>
      <family val="2"/>
    </font>
    <font>
      <sz val="9"/>
      <color indexed="81"/>
      <name val="Tahoma"/>
      <charset val="1"/>
    </font>
    <font>
      <b/>
      <u/>
      <sz val="11"/>
      <name val="Times New Roman"/>
      <family val="1"/>
    </font>
    <font>
      <b/>
      <sz val="16"/>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0" fillId="0" borderId="0"/>
  </cellStyleXfs>
  <cellXfs count="45">
    <xf numFmtId="0" fontId="0" fillId="0" borderId="0" xfId="0"/>
    <xf numFmtId="0" fontId="2" fillId="0" borderId="0" xfId="0" applyFont="1"/>
    <xf numFmtId="0" fontId="6"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0" xfId="0" applyFont="1" applyAlignment="1">
      <alignment horizontal="center" vertical="center" wrapText="1"/>
    </xf>
    <xf numFmtId="0" fontId="3" fillId="0" borderId="1" xfId="0" applyFont="1" applyBorder="1" applyAlignment="1">
      <alignment horizontal="center" vertical="center" wrapText="1"/>
    </xf>
    <xf numFmtId="0" fontId="11" fillId="0" borderId="1" xfId="1" applyFont="1" applyBorder="1" applyAlignment="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left" vertical="center" wrapText="1"/>
    </xf>
    <xf numFmtId="0" fontId="11" fillId="0" borderId="1" xfId="1" applyFont="1" applyBorder="1" applyAlignment="1">
      <alignment horizontal="left" vertical="center" wrapText="1"/>
    </xf>
    <xf numFmtId="0" fontId="13" fillId="0" borderId="1"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xf>
    <xf numFmtId="0" fontId="14" fillId="0" borderId="0" xfId="0" applyFont="1" applyAlignment="1">
      <alignment horizontal="center"/>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5" fillId="0" borderId="0" xfId="0" applyFont="1" applyAlignment="1">
      <alignment horizontal="center" wrapText="1"/>
    </xf>
    <xf numFmtId="0" fontId="4" fillId="0" borderId="1" xfId="0" applyFont="1" applyBorder="1" applyAlignment="1">
      <alignment horizontal="center" vertical="center" wrapText="1"/>
    </xf>
    <xf numFmtId="0" fontId="3" fillId="0" borderId="0" xfId="0" applyFont="1"/>
    <xf numFmtId="0" fontId="3" fillId="0" borderId="0" xfId="0" applyFont="1" applyAlignment="1">
      <alignment horizontal="center" vertical="center" wrapText="1"/>
    </xf>
    <xf numFmtId="0" fontId="9" fillId="0" borderId="0" xfId="0" applyFont="1" applyAlignment="1">
      <alignment horizontal="center" wrapText="1"/>
    </xf>
    <xf numFmtId="0" fontId="3" fillId="2" borderId="1" xfId="0" applyFont="1" applyFill="1" applyBorder="1" applyAlignment="1">
      <alignment horizontal="center" vertical="center" wrapText="1"/>
    </xf>
    <xf numFmtId="0" fontId="2" fillId="0" borderId="0" xfId="0" applyFont="1" applyAlignment="1">
      <alignment horizontal="center" vertical="center" wrapText="1"/>
    </xf>
    <xf numFmtId="0" fontId="5" fillId="0" borderId="0" xfId="0" applyFont="1" applyAlignment="1">
      <alignment horizontal="center" wrapText="1"/>
    </xf>
    <xf numFmtId="0" fontId="2" fillId="0" borderId="0" xfId="0" applyFont="1" applyAlignment="1">
      <alignment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9" fillId="0" borderId="0" xfId="0" applyFont="1" applyAlignment="1">
      <alignment horizontal="center" wrapText="1"/>
    </xf>
    <xf numFmtId="0" fontId="26" fillId="0" borderId="0" xfId="0" applyFont="1" applyAlignment="1">
      <alignment horizontal="center" wrapText="1"/>
    </xf>
    <xf numFmtId="0" fontId="9"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3"/>
  <sheetViews>
    <sheetView showZeros="0" tabSelected="1" topLeftCell="A27" zoomScale="85" zoomScaleNormal="85" workbookViewId="0">
      <selection activeCell="H10" sqref="H10"/>
    </sheetView>
  </sheetViews>
  <sheetFormatPr defaultColWidth="9.140625" defaultRowHeight="15.75"/>
  <cols>
    <col min="1" max="1" width="5.7109375" style="1" customWidth="1"/>
    <col min="2" max="2" width="24.28515625" style="3" customWidth="1"/>
    <col min="3" max="3" width="9.7109375" style="15" customWidth="1"/>
    <col min="4" max="9" width="16.85546875" style="14" customWidth="1"/>
    <col min="10" max="11" width="12.42578125" style="14" customWidth="1"/>
    <col min="12" max="12" width="14.42578125" style="14" customWidth="1"/>
    <col min="13" max="13" width="11.85546875" style="21" hidden="1" customWidth="1"/>
    <col min="14" max="14" width="37.5703125" style="1" hidden="1" customWidth="1"/>
    <col min="15" max="15" width="12.42578125" style="1" hidden="1" customWidth="1"/>
    <col min="16" max="16384" width="9.140625" style="1"/>
  </cols>
  <sheetData>
    <row r="1" spans="1:13" ht="43.5" hidden="1" customHeight="1">
      <c r="A1" s="26" t="s">
        <v>4</v>
      </c>
      <c r="B1" s="26"/>
      <c r="C1" s="19"/>
      <c r="D1" s="19"/>
      <c r="E1" s="19"/>
      <c r="F1" s="19"/>
      <c r="G1" s="19"/>
      <c r="H1" s="19"/>
      <c r="I1" s="19"/>
      <c r="J1" s="19"/>
      <c r="K1" s="19"/>
    </row>
    <row r="2" spans="1:13" ht="13.5" customHeight="1">
      <c r="A2" s="19"/>
      <c r="B2" s="19"/>
      <c r="C2" s="19"/>
      <c r="D2" s="19"/>
      <c r="E2" s="19"/>
      <c r="F2" s="19"/>
      <c r="G2" s="19"/>
      <c r="H2" s="19"/>
      <c r="I2" s="19"/>
      <c r="J2" s="19"/>
      <c r="K2" s="19"/>
    </row>
    <row r="3" spans="1:13" ht="20.25">
      <c r="A3" s="32" t="s">
        <v>39</v>
      </c>
      <c r="B3" s="32"/>
      <c r="C3" s="32"/>
      <c r="D3" s="32"/>
      <c r="E3" s="32"/>
      <c r="F3" s="32"/>
      <c r="G3" s="32"/>
      <c r="H3" s="32"/>
      <c r="I3" s="32"/>
      <c r="J3" s="32"/>
      <c r="K3" s="32"/>
      <c r="L3" s="32"/>
    </row>
    <row r="4" spans="1:13" ht="24" customHeight="1">
      <c r="A4" s="26" t="s">
        <v>53</v>
      </c>
      <c r="B4" s="27"/>
      <c r="C4" s="27"/>
      <c r="D4" s="27"/>
      <c r="E4" s="27"/>
      <c r="F4" s="27"/>
      <c r="G4" s="27"/>
      <c r="H4" s="27"/>
      <c r="I4" s="27"/>
      <c r="J4" s="27"/>
      <c r="K4" s="27"/>
      <c r="L4" s="27"/>
    </row>
    <row r="5" spans="1:13" ht="18.75" hidden="1">
      <c r="A5" s="31" t="s">
        <v>37</v>
      </c>
      <c r="B5" s="31"/>
      <c r="C5" s="31"/>
      <c r="D5" s="31"/>
      <c r="E5" s="31"/>
      <c r="F5" s="31"/>
      <c r="G5" s="31"/>
      <c r="H5" s="31"/>
      <c r="I5" s="31"/>
      <c r="J5" s="31"/>
      <c r="K5" s="31"/>
      <c r="L5" s="31"/>
    </row>
    <row r="6" spans="1:13" ht="18.75">
      <c r="A6" s="23"/>
      <c r="B6" s="23"/>
      <c r="C6" s="33" t="s">
        <v>57</v>
      </c>
      <c r="D6" s="34"/>
      <c r="E6" s="34"/>
      <c r="F6" s="34"/>
      <c r="G6" s="34"/>
      <c r="H6" s="34"/>
      <c r="I6" s="34"/>
      <c r="J6" s="34"/>
      <c r="K6" s="34"/>
      <c r="L6" s="34"/>
    </row>
    <row r="7" spans="1:13" ht="12" customHeight="1">
      <c r="A7" s="2"/>
    </row>
    <row r="8" spans="1:13" s="4" customFormat="1" ht="24.75" customHeight="1">
      <c r="A8" s="28" t="s">
        <v>2</v>
      </c>
      <c r="B8" s="28" t="s">
        <v>5</v>
      </c>
      <c r="C8" s="28" t="s">
        <v>49</v>
      </c>
      <c r="D8" s="42" t="s">
        <v>38</v>
      </c>
      <c r="E8" s="43"/>
      <c r="F8" s="43"/>
      <c r="G8" s="43"/>
      <c r="H8" s="43"/>
      <c r="I8" s="43"/>
      <c r="J8" s="43"/>
      <c r="K8" s="44"/>
      <c r="L8" s="28" t="s">
        <v>3</v>
      </c>
      <c r="M8" s="22"/>
    </row>
    <row r="9" spans="1:13" s="4" customFormat="1" ht="48.75" customHeight="1">
      <c r="A9" s="29"/>
      <c r="B9" s="29"/>
      <c r="C9" s="29"/>
      <c r="D9" s="39" t="s">
        <v>41</v>
      </c>
      <c r="E9" s="40"/>
      <c r="F9" s="41" t="s">
        <v>42</v>
      </c>
      <c r="G9" s="41"/>
      <c r="H9" s="41" t="s">
        <v>48</v>
      </c>
      <c r="I9" s="41"/>
      <c r="J9" s="41"/>
      <c r="K9" s="41"/>
      <c r="L9" s="29"/>
      <c r="M9" s="22"/>
    </row>
    <row r="10" spans="1:13" s="4" customFormat="1" ht="68.25" customHeight="1">
      <c r="A10" s="30"/>
      <c r="B10" s="30"/>
      <c r="C10" s="30"/>
      <c r="D10" s="7" t="s">
        <v>45</v>
      </c>
      <c r="E10" s="7" t="s">
        <v>46</v>
      </c>
      <c r="F10" s="7" t="s">
        <v>45</v>
      </c>
      <c r="G10" s="7" t="s">
        <v>46</v>
      </c>
      <c r="H10" s="7" t="s">
        <v>54</v>
      </c>
      <c r="I10" s="7" t="s">
        <v>55</v>
      </c>
      <c r="J10" s="7" t="s">
        <v>51</v>
      </c>
      <c r="K10" s="7" t="s">
        <v>50</v>
      </c>
      <c r="L10" s="30"/>
      <c r="M10" s="22"/>
    </row>
    <row r="11" spans="1:13" s="6" customFormat="1">
      <c r="A11" s="5">
        <v>1</v>
      </c>
      <c r="B11" s="5">
        <v>2</v>
      </c>
      <c r="C11" s="12">
        <v>3</v>
      </c>
      <c r="D11" s="5">
        <v>4</v>
      </c>
      <c r="E11" s="5">
        <v>5</v>
      </c>
      <c r="F11" s="5">
        <v>6</v>
      </c>
      <c r="G11" s="5">
        <v>7</v>
      </c>
      <c r="H11" s="5">
        <v>6</v>
      </c>
      <c r="I11" s="5">
        <v>7</v>
      </c>
      <c r="J11" s="5"/>
      <c r="K11" s="5"/>
      <c r="L11" s="5">
        <v>8</v>
      </c>
      <c r="M11" s="22">
        <v>1</v>
      </c>
    </row>
    <row r="12" spans="1:13" s="13" customFormat="1" ht="26.25" customHeight="1">
      <c r="A12" s="17"/>
      <c r="B12" s="17" t="s">
        <v>36</v>
      </c>
      <c r="C12" s="17">
        <f>C13+C32</f>
        <v>736</v>
      </c>
      <c r="D12" s="17">
        <f t="shared" ref="D12:H12" si="0">ROUND((D13+D32)/2,2)</f>
        <v>157.97999999999999</v>
      </c>
      <c r="E12" s="17">
        <f t="shared" si="0"/>
        <v>7.18</v>
      </c>
      <c r="F12" s="17">
        <f t="shared" si="0"/>
        <v>116.08</v>
      </c>
      <c r="G12" s="17">
        <f t="shared" si="0"/>
        <v>7.26</v>
      </c>
      <c r="H12" s="17">
        <f t="shared" si="0"/>
        <v>130.85</v>
      </c>
      <c r="I12" s="17">
        <f>ROUND((I13+I32)/2,2)</f>
        <v>6.25</v>
      </c>
      <c r="J12" s="17"/>
      <c r="K12" s="17"/>
      <c r="L12" s="17"/>
      <c r="M12" s="22">
        <v>2</v>
      </c>
    </row>
    <row r="13" spans="1:13" s="4" customFormat="1" ht="29.25" customHeight="1">
      <c r="A13" s="20" t="s">
        <v>34</v>
      </c>
      <c r="B13" s="16" t="s">
        <v>33</v>
      </c>
      <c r="C13" s="20">
        <f t="shared" ref="C13" si="1">C14+C22+C29</f>
        <v>315</v>
      </c>
      <c r="D13" s="20">
        <f t="shared" ref="D13:G13" si="2">ROUND((D14+D22+D29)/3,2)</f>
        <v>151.29</v>
      </c>
      <c r="E13" s="20">
        <f t="shared" si="2"/>
        <v>6.88</v>
      </c>
      <c r="F13" s="20">
        <f t="shared" si="2"/>
        <v>110.16</v>
      </c>
      <c r="G13" s="20">
        <f t="shared" si="2"/>
        <v>6.89</v>
      </c>
      <c r="H13" s="20">
        <f>ROUND((H14+H22+H29)/3,2)</f>
        <v>122.29</v>
      </c>
      <c r="I13" s="20">
        <f>ROUND((I14+I22+I29)/3,2)</f>
        <v>5.86</v>
      </c>
      <c r="J13" s="20">
        <f>ROUND((J14+J22+J29)/3,2)</f>
        <v>0</v>
      </c>
      <c r="K13" s="20"/>
      <c r="L13" s="7"/>
      <c r="M13" s="22">
        <v>3</v>
      </c>
    </row>
    <row r="14" spans="1:13" s="4" customFormat="1" ht="28.5" customHeight="1">
      <c r="A14" s="20" t="s">
        <v>0</v>
      </c>
      <c r="B14" s="11" t="s">
        <v>32</v>
      </c>
      <c r="C14" s="20">
        <f>SUM(C15:C21)</f>
        <v>156</v>
      </c>
      <c r="D14" s="20">
        <f t="shared" ref="D14:H14" si="3">ROUND(SUM(D15:D21)/7,2)</f>
        <v>142.24</v>
      </c>
      <c r="E14" s="20">
        <f t="shared" si="3"/>
        <v>6.47</v>
      </c>
      <c r="F14" s="20">
        <f t="shared" si="3"/>
        <v>94.65</v>
      </c>
      <c r="G14" s="20">
        <f t="shared" si="3"/>
        <v>5.92</v>
      </c>
      <c r="H14" s="20">
        <f t="shared" si="3"/>
        <v>113.08</v>
      </c>
      <c r="I14" s="20">
        <f>ROUND(SUM(I15:I21)/7,2)</f>
        <v>5.5</v>
      </c>
      <c r="J14" s="20"/>
      <c r="K14" s="20"/>
      <c r="L14" s="7"/>
      <c r="M14" s="22">
        <v>4</v>
      </c>
    </row>
    <row r="15" spans="1:13" s="4" customFormat="1" ht="48.75" customHeight="1">
      <c r="A15" s="9">
        <v>1</v>
      </c>
      <c r="B15" s="10" t="s">
        <v>6</v>
      </c>
      <c r="C15" s="20">
        <v>36</v>
      </c>
      <c r="D15" s="7">
        <v>144</v>
      </c>
      <c r="E15" s="7">
        <f t="shared" ref="E15:E21" si="4">ROUND(D15/22,2)</f>
        <v>6.55</v>
      </c>
      <c r="F15" s="7">
        <v>78.67</v>
      </c>
      <c r="G15" s="7">
        <f t="shared" ref="G15:G21" si="5">ROUND(F15/16,2)</f>
        <v>4.92</v>
      </c>
      <c r="H15" s="7">
        <v>97.2</v>
      </c>
      <c r="I15" s="7">
        <v>5.42</v>
      </c>
      <c r="J15" s="24">
        <v>3.16</v>
      </c>
      <c r="K15" s="7">
        <v>6.83</v>
      </c>
      <c r="L15" s="18" t="s">
        <v>47</v>
      </c>
      <c r="M15" s="22">
        <v>5</v>
      </c>
    </row>
    <row r="16" spans="1:13" s="4" customFormat="1" ht="36" customHeight="1">
      <c r="A16" s="9">
        <v>2</v>
      </c>
      <c r="B16" s="10" t="s">
        <v>7</v>
      </c>
      <c r="C16" s="20">
        <v>25</v>
      </c>
      <c r="D16" s="7">
        <v>143</v>
      </c>
      <c r="E16" s="7">
        <f t="shared" si="4"/>
        <v>6.5</v>
      </c>
      <c r="F16" s="7">
        <v>87.93</v>
      </c>
      <c r="G16" s="7">
        <f t="shared" si="5"/>
        <v>5.5</v>
      </c>
      <c r="H16" s="7">
        <v>109.3</v>
      </c>
      <c r="I16" s="7">
        <f>ROUND(H16/21,2)</f>
        <v>5.2</v>
      </c>
      <c r="J16" s="7">
        <v>4.5999999999999996</v>
      </c>
      <c r="K16" s="7">
        <v>6.8</v>
      </c>
      <c r="L16" s="7"/>
      <c r="M16" s="22">
        <v>6</v>
      </c>
    </row>
    <row r="17" spans="1:13" s="4" customFormat="1" ht="36" customHeight="1">
      <c r="A17" s="9">
        <v>3</v>
      </c>
      <c r="B17" s="10" t="s">
        <v>8</v>
      </c>
      <c r="C17" s="20">
        <v>18</v>
      </c>
      <c r="D17" s="7">
        <v>134.01</v>
      </c>
      <c r="E17" s="7">
        <f t="shared" si="4"/>
        <v>6.09</v>
      </c>
      <c r="F17" s="7">
        <v>82.56</v>
      </c>
      <c r="G17" s="7">
        <f t="shared" si="5"/>
        <v>5.16</v>
      </c>
      <c r="H17" s="7">
        <v>106.17</v>
      </c>
      <c r="I17" s="7">
        <f t="shared" ref="I17:I21" si="6">ROUND(H17/21,2)</f>
        <v>5.0599999999999996</v>
      </c>
      <c r="J17" s="7">
        <v>3.8</v>
      </c>
      <c r="K17" s="7">
        <v>6.95</v>
      </c>
      <c r="L17" s="7"/>
      <c r="M17" s="22">
        <v>7</v>
      </c>
    </row>
    <row r="18" spans="1:13" s="4" customFormat="1" ht="51">
      <c r="A18" s="9">
        <v>4</v>
      </c>
      <c r="B18" s="10" t="s">
        <v>9</v>
      </c>
      <c r="C18" s="20">
        <v>21</v>
      </c>
      <c r="D18" s="7">
        <v>149.19</v>
      </c>
      <c r="E18" s="7">
        <f t="shared" si="4"/>
        <v>6.78</v>
      </c>
      <c r="F18" s="7">
        <v>102.9</v>
      </c>
      <c r="G18" s="7">
        <f t="shared" si="5"/>
        <v>6.43</v>
      </c>
      <c r="H18" s="7">
        <v>129.78</v>
      </c>
      <c r="I18" s="7">
        <f t="shared" si="6"/>
        <v>6.18</v>
      </c>
      <c r="J18" s="7">
        <v>4.0599999999999996</v>
      </c>
      <c r="K18" s="24">
        <v>8.67</v>
      </c>
      <c r="L18" s="18" t="s">
        <v>44</v>
      </c>
      <c r="M18" s="22">
        <v>8</v>
      </c>
    </row>
    <row r="19" spans="1:13" s="4" customFormat="1" ht="36" customHeight="1">
      <c r="A19" s="9">
        <v>5</v>
      </c>
      <c r="B19" s="10" t="s">
        <v>10</v>
      </c>
      <c r="C19" s="20">
        <v>17</v>
      </c>
      <c r="D19" s="7">
        <v>143</v>
      </c>
      <c r="E19" s="7">
        <f t="shared" si="4"/>
        <v>6.5</v>
      </c>
      <c r="F19" s="7">
        <v>104</v>
      </c>
      <c r="G19" s="7">
        <f t="shared" si="5"/>
        <v>6.5</v>
      </c>
      <c r="H19" s="7">
        <v>134.4</v>
      </c>
      <c r="I19" s="7">
        <f t="shared" si="6"/>
        <v>6.4</v>
      </c>
      <c r="J19" s="7">
        <v>4</v>
      </c>
      <c r="K19" s="7">
        <v>6.8</v>
      </c>
      <c r="L19" s="7"/>
      <c r="M19" s="22">
        <v>9</v>
      </c>
    </row>
    <row r="20" spans="1:13" s="4" customFormat="1" ht="36" customHeight="1">
      <c r="A20" s="9">
        <v>6</v>
      </c>
      <c r="B20" s="10" t="s">
        <v>11</v>
      </c>
      <c r="C20" s="20">
        <v>17</v>
      </c>
      <c r="D20" s="7">
        <v>143</v>
      </c>
      <c r="E20" s="7">
        <f t="shared" si="4"/>
        <v>6.5</v>
      </c>
      <c r="F20" s="7">
        <v>112</v>
      </c>
      <c r="G20" s="20">
        <f t="shared" si="5"/>
        <v>7</v>
      </c>
      <c r="H20" s="7">
        <v>107.56</v>
      </c>
      <c r="I20" s="7">
        <f>ROUND(H20/21,2)</f>
        <v>5.12</v>
      </c>
      <c r="J20" s="7">
        <v>4.6500000000000004</v>
      </c>
      <c r="K20" s="7">
        <v>6.49</v>
      </c>
      <c r="L20" s="7"/>
      <c r="M20" s="22">
        <v>10</v>
      </c>
    </row>
    <row r="21" spans="1:13" s="4" customFormat="1" ht="50.25" customHeight="1">
      <c r="A21" s="9">
        <v>7</v>
      </c>
      <c r="B21" s="10" t="s">
        <v>12</v>
      </c>
      <c r="C21" s="20">
        <v>22</v>
      </c>
      <c r="D21" s="7">
        <v>139.5</v>
      </c>
      <c r="E21" s="7">
        <f t="shared" si="4"/>
        <v>6.34</v>
      </c>
      <c r="F21" s="7">
        <v>94.5</v>
      </c>
      <c r="G21" s="7">
        <f t="shared" si="5"/>
        <v>5.91</v>
      </c>
      <c r="H21" s="7">
        <v>107.14</v>
      </c>
      <c r="I21" s="7">
        <f t="shared" si="6"/>
        <v>5.0999999999999996</v>
      </c>
      <c r="J21" s="24">
        <v>2.86</v>
      </c>
      <c r="K21" s="7">
        <v>6.61</v>
      </c>
      <c r="L21" s="18"/>
      <c r="M21" s="22">
        <v>11</v>
      </c>
    </row>
    <row r="22" spans="1:13" s="4" customFormat="1" ht="49.5">
      <c r="A22" s="8" t="s">
        <v>1</v>
      </c>
      <c r="B22" s="11" t="s">
        <v>13</v>
      </c>
      <c r="C22" s="20">
        <f>SUM(C23:C28)</f>
        <v>91</v>
      </c>
      <c r="D22" s="20">
        <f t="shared" ref="D22:H22" si="7">ROUND(SUM(D23:D28)/6,2)</f>
        <v>154.94</v>
      </c>
      <c r="E22" s="20">
        <f t="shared" si="7"/>
        <v>7.04</v>
      </c>
      <c r="F22" s="20">
        <f t="shared" si="7"/>
        <v>111.45</v>
      </c>
      <c r="G22" s="20">
        <f t="shared" si="7"/>
        <v>6.97</v>
      </c>
      <c r="H22" s="20">
        <f t="shared" si="7"/>
        <v>117.44</v>
      </c>
      <c r="I22" s="20">
        <f>ROUND(SUM(I23:I28)/6,2)</f>
        <v>5.59</v>
      </c>
      <c r="J22" s="20"/>
      <c r="K22" s="20"/>
      <c r="L22" s="7"/>
      <c r="M22" s="22">
        <v>12</v>
      </c>
    </row>
    <row r="23" spans="1:13" s="4" customFormat="1" ht="36.75" customHeight="1">
      <c r="A23" s="9">
        <v>1</v>
      </c>
      <c r="B23" s="10" t="s">
        <v>14</v>
      </c>
      <c r="C23" s="20">
        <v>15</v>
      </c>
      <c r="D23" s="7">
        <v>161.33000000000001</v>
      </c>
      <c r="E23" s="7">
        <f t="shared" ref="E23:E28" si="8">ROUND(D23/22,2)</f>
        <v>7.33</v>
      </c>
      <c r="F23" s="7">
        <v>107.81</v>
      </c>
      <c r="G23" s="7">
        <f t="shared" ref="G23:G28" si="9">ROUND(F23/16,2)</f>
        <v>6.74</v>
      </c>
      <c r="H23" s="7">
        <v>115.5</v>
      </c>
      <c r="I23" s="7">
        <f t="shared" ref="I23:I28" si="10">ROUND(H23/21,2)</f>
        <v>5.5</v>
      </c>
      <c r="J23" s="7">
        <v>4</v>
      </c>
      <c r="K23" s="7">
        <v>6.5</v>
      </c>
      <c r="L23" s="7"/>
      <c r="M23" s="22">
        <v>13</v>
      </c>
    </row>
    <row r="24" spans="1:13" s="4" customFormat="1" ht="36.75" customHeight="1">
      <c r="A24" s="9">
        <v>2</v>
      </c>
      <c r="B24" s="10" t="s">
        <v>15</v>
      </c>
      <c r="C24" s="20">
        <v>15</v>
      </c>
      <c r="D24" s="7">
        <v>147.69999999999999</v>
      </c>
      <c r="E24" s="7">
        <f t="shared" si="8"/>
        <v>6.71</v>
      </c>
      <c r="F24" s="7">
        <v>104</v>
      </c>
      <c r="G24" s="7">
        <f t="shared" si="9"/>
        <v>6.5</v>
      </c>
      <c r="H24" s="7">
        <v>113.4</v>
      </c>
      <c r="I24" s="7">
        <f t="shared" si="10"/>
        <v>5.4</v>
      </c>
      <c r="J24" s="24">
        <v>2.6</v>
      </c>
      <c r="K24" s="7">
        <v>5.75</v>
      </c>
      <c r="L24" s="7"/>
      <c r="M24" s="22">
        <v>14</v>
      </c>
    </row>
    <row r="25" spans="1:13" s="4" customFormat="1" ht="36.75" customHeight="1">
      <c r="A25" s="9">
        <v>3</v>
      </c>
      <c r="B25" s="10" t="s">
        <v>16</v>
      </c>
      <c r="C25" s="20">
        <v>23</v>
      </c>
      <c r="D25" s="7">
        <v>176</v>
      </c>
      <c r="E25" s="20">
        <f t="shared" si="8"/>
        <v>8</v>
      </c>
      <c r="F25" s="7">
        <v>128</v>
      </c>
      <c r="G25" s="20">
        <f t="shared" si="9"/>
        <v>8</v>
      </c>
      <c r="H25" s="7">
        <v>119.7</v>
      </c>
      <c r="I25" s="7">
        <f t="shared" si="10"/>
        <v>5.7</v>
      </c>
      <c r="J25" s="24">
        <v>3.21</v>
      </c>
      <c r="K25" s="24">
        <v>8</v>
      </c>
      <c r="L25" s="7"/>
      <c r="M25" s="22">
        <v>15</v>
      </c>
    </row>
    <row r="26" spans="1:13" s="4" customFormat="1" ht="36.75" customHeight="1">
      <c r="A26" s="9">
        <v>4</v>
      </c>
      <c r="B26" s="10" t="s">
        <v>17</v>
      </c>
      <c r="C26" s="20">
        <v>13</v>
      </c>
      <c r="D26" s="7">
        <v>145</v>
      </c>
      <c r="E26" s="7">
        <f t="shared" si="8"/>
        <v>6.59</v>
      </c>
      <c r="F26" s="7">
        <v>111.2</v>
      </c>
      <c r="G26" s="7">
        <f t="shared" si="9"/>
        <v>6.95</v>
      </c>
      <c r="H26" s="7">
        <v>129</v>
      </c>
      <c r="I26" s="7">
        <f t="shared" si="10"/>
        <v>6.14</v>
      </c>
      <c r="J26" s="7">
        <v>5.4</v>
      </c>
      <c r="K26" s="24">
        <v>8.4</v>
      </c>
      <c r="L26" s="7"/>
      <c r="M26" s="22">
        <v>16</v>
      </c>
    </row>
    <row r="27" spans="1:13" s="4" customFormat="1" ht="36.75" customHeight="1">
      <c r="A27" s="9">
        <v>5</v>
      </c>
      <c r="B27" s="10" t="s">
        <v>18</v>
      </c>
      <c r="C27" s="20">
        <v>14</v>
      </c>
      <c r="D27" s="7">
        <v>139.19999999999999</v>
      </c>
      <c r="E27" s="7">
        <f t="shared" si="8"/>
        <v>6.33</v>
      </c>
      <c r="F27" s="7">
        <v>101.2</v>
      </c>
      <c r="G27" s="7">
        <f t="shared" si="9"/>
        <v>6.33</v>
      </c>
      <c r="H27" s="7">
        <v>105.23</v>
      </c>
      <c r="I27" s="7">
        <f t="shared" si="10"/>
        <v>5.01</v>
      </c>
      <c r="J27" s="24">
        <v>3.92</v>
      </c>
      <c r="K27" s="7">
        <v>6.07</v>
      </c>
      <c r="L27" s="7"/>
      <c r="M27" s="22">
        <v>17</v>
      </c>
    </row>
    <row r="28" spans="1:13" s="4" customFormat="1" ht="36.75" customHeight="1">
      <c r="A28" s="9">
        <v>6</v>
      </c>
      <c r="B28" s="10" t="s">
        <v>19</v>
      </c>
      <c r="C28" s="20">
        <v>11</v>
      </c>
      <c r="D28" s="7">
        <v>160.38</v>
      </c>
      <c r="E28" s="7">
        <f t="shared" si="8"/>
        <v>7.29</v>
      </c>
      <c r="F28" s="7">
        <v>116.48</v>
      </c>
      <c r="G28" s="7">
        <f t="shared" si="9"/>
        <v>7.28</v>
      </c>
      <c r="H28" s="7">
        <v>121.8</v>
      </c>
      <c r="I28" s="7">
        <f t="shared" si="10"/>
        <v>5.8</v>
      </c>
      <c r="J28" s="7">
        <v>4.8</v>
      </c>
      <c r="K28" s="7">
        <v>6.2</v>
      </c>
      <c r="L28" s="7"/>
      <c r="M28" s="22">
        <v>18</v>
      </c>
    </row>
    <row r="29" spans="1:13" s="13" customFormat="1" ht="36.75" customHeight="1">
      <c r="A29" s="8" t="s">
        <v>20</v>
      </c>
      <c r="B29" s="11" t="s">
        <v>21</v>
      </c>
      <c r="C29" s="20">
        <f>SUM(C30:C31)</f>
        <v>68</v>
      </c>
      <c r="D29" s="20">
        <f t="shared" ref="D29:H29" si="11">ROUND(SUM(D30:D31)/2,2)</f>
        <v>156.68</v>
      </c>
      <c r="E29" s="20">
        <f t="shared" si="11"/>
        <v>7.12</v>
      </c>
      <c r="F29" s="20">
        <f t="shared" si="11"/>
        <v>124.38</v>
      </c>
      <c r="G29" s="20">
        <f t="shared" si="11"/>
        <v>7.78</v>
      </c>
      <c r="H29" s="20">
        <f t="shared" si="11"/>
        <v>136.36000000000001</v>
      </c>
      <c r="I29" s="20">
        <f>ROUND(SUM(I30:I31)/2,2)</f>
        <v>6.5</v>
      </c>
      <c r="J29" s="20"/>
      <c r="K29" s="20"/>
      <c r="L29" s="20"/>
      <c r="M29" s="22">
        <v>19</v>
      </c>
    </row>
    <row r="30" spans="1:13" s="4" customFormat="1" ht="36.75" customHeight="1">
      <c r="A30" s="9">
        <v>1</v>
      </c>
      <c r="B30" s="10" t="s">
        <v>22</v>
      </c>
      <c r="C30" s="20">
        <v>41</v>
      </c>
      <c r="D30" s="7">
        <v>158.26</v>
      </c>
      <c r="E30" s="7">
        <f>ROUND(D30/22,2)</f>
        <v>7.19</v>
      </c>
      <c r="F30" s="7">
        <v>138.36000000000001</v>
      </c>
      <c r="G30" s="20">
        <f>ROUND(F30/16,2)</f>
        <v>8.65</v>
      </c>
      <c r="H30" s="7">
        <v>144.72</v>
      </c>
      <c r="I30" s="7">
        <f t="shared" ref="I30:I31" si="12">ROUND(H30/21,2)</f>
        <v>6.89</v>
      </c>
      <c r="J30" s="7">
        <v>5.03</v>
      </c>
      <c r="K30" s="24">
        <v>8.1999999999999993</v>
      </c>
      <c r="L30" s="7"/>
      <c r="M30" s="22">
        <v>20</v>
      </c>
    </row>
    <row r="31" spans="1:13" s="4" customFormat="1" ht="36.75" customHeight="1">
      <c r="A31" s="9">
        <v>2</v>
      </c>
      <c r="B31" s="10" t="s">
        <v>23</v>
      </c>
      <c r="C31" s="20">
        <v>27</v>
      </c>
      <c r="D31" s="7">
        <v>155.1</v>
      </c>
      <c r="E31" s="7">
        <f>ROUND(D31/22,2)</f>
        <v>7.05</v>
      </c>
      <c r="F31" s="7">
        <v>110.4</v>
      </c>
      <c r="G31" s="7">
        <f>ROUND(F31/16,2)</f>
        <v>6.9</v>
      </c>
      <c r="H31" s="7">
        <v>128</v>
      </c>
      <c r="I31" s="7">
        <f t="shared" si="12"/>
        <v>6.1</v>
      </c>
      <c r="J31" s="24">
        <v>3.2</v>
      </c>
      <c r="K31" s="24">
        <v>8.3000000000000007</v>
      </c>
      <c r="L31" s="7"/>
      <c r="M31" s="22">
        <v>21</v>
      </c>
    </row>
    <row r="32" spans="1:13" s="4" customFormat="1" ht="28.5" customHeight="1">
      <c r="A32" s="20" t="s">
        <v>35</v>
      </c>
      <c r="B32" s="16" t="s">
        <v>40</v>
      </c>
      <c r="C32" s="20">
        <f>SUM(C33:C40)</f>
        <v>421</v>
      </c>
      <c r="D32" s="20">
        <f t="shared" ref="D32:H32" si="13">ROUND(SUM(D33:D40)/8,2)</f>
        <v>164.66</v>
      </c>
      <c r="E32" s="20">
        <f t="shared" si="13"/>
        <v>7.48</v>
      </c>
      <c r="F32" s="20">
        <f t="shared" si="13"/>
        <v>121.99</v>
      </c>
      <c r="G32" s="20">
        <f t="shared" si="13"/>
        <v>7.63</v>
      </c>
      <c r="H32" s="20">
        <f t="shared" si="13"/>
        <v>139.41</v>
      </c>
      <c r="I32" s="20">
        <f>ROUND(SUM(I33:I40)/8,2)</f>
        <v>6.64</v>
      </c>
      <c r="J32" s="20"/>
      <c r="K32" s="20"/>
      <c r="L32" s="7"/>
      <c r="M32" s="22">
        <v>22</v>
      </c>
    </row>
    <row r="33" spans="1:14" s="4" customFormat="1" ht="28.5" customHeight="1">
      <c r="A33" s="9">
        <v>1</v>
      </c>
      <c r="B33" s="10" t="s">
        <v>24</v>
      </c>
      <c r="C33" s="20">
        <v>55</v>
      </c>
      <c r="D33" s="7">
        <v>156.91999999999999</v>
      </c>
      <c r="E33" s="7">
        <f t="shared" ref="E33:E40" si="14">ROUND(D33/22,2)</f>
        <v>7.13</v>
      </c>
      <c r="F33" s="7">
        <v>121.53</v>
      </c>
      <c r="G33" s="7">
        <f t="shared" ref="G33:G40" si="15">ROUND(F33/16,2)</f>
        <v>7.6</v>
      </c>
      <c r="H33" s="7">
        <v>141.44999999999999</v>
      </c>
      <c r="I33" s="7">
        <f t="shared" ref="I33:I40" si="16">ROUND(H33/21,2)</f>
        <v>6.74</v>
      </c>
      <c r="J33" s="7">
        <v>4.5</v>
      </c>
      <c r="K33" s="7">
        <v>7.61</v>
      </c>
      <c r="L33" s="7"/>
      <c r="M33" s="22">
        <v>23</v>
      </c>
      <c r="N33" s="25" t="s">
        <v>52</v>
      </c>
    </row>
    <row r="34" spans="1:14" s="4" customFormat="1" ht="28.5" customHeight="1">
      <c r="A34" s="9">
        <v>2</v>
      </c>
      <c r="B34" s="10" t="s">
        <v>25</v>
      </c>
      <c r="C34" s="20">
        <v>54</v>
      </c>
      <c r="D34" s="7">
        <v>169</v>
      </c>
      <c r="E34" s="7">
        <f t="shared" si="14"/>
        <v>7.68</v>
      </c>
      <c r="F34" s="7">
        <v>122</v>
      </c>
      <c r="G34" s="7">
        <f t="shared" si="15"/>
        <v>7.63</v>
      </c>
      <c r="H34" s="7">
        <v>144.80000000000001</v>
      </c>
      <c r="I34" s="7">
        <f t="shared" si="16"/>
        <v>6.9</v>
      </c>
      <c r="J34" s="7">
        <v>5.38</v>
      </c>
      <c r="K34" s="7">
        <v>7.7</v>
      </c>
      <c r="L34" s="7"/>
      <c r="M34" s="22">
        <v>24</v>
      </c>
      <c r="N34" s="25"/>
    </row>
    <row r="35" spans="1:14" s="4" customFormat="1" ht="27" customHeight="1">
      <c r="A35" s="9">
        <v>3</v>
      </c>
      <c r="B35" s="10" t="s">
        <v>26</v>
      </c>
      <c r="C35" s="20">
        <v>43</v>
      </c>
      <c r="D35" s="7">
        <v>157.30000000000001</v>
      </c>
      <c r="E35" s="7">
        <f t="shared" si="14"/>
        <v>7.15</v>
      </c>
      <c r="F35" s="7">
        <v>122.2</v>
      </c>
      <c r="G35" s="7">
        <f t="shared" si="15"/>
        <v>7.64</v>
      </c>
      <c r="H35" s="7">
        <v>126.46</v>
      </c>
      <c r="I35" s="7">
        <f t="shared" si="16"/>
        <v>6.02</v>
      </c>
      <c r="J35" s="7">
        <v>4.0999999999999996</v>
      </c>
      <c r="K35" s="24">
        <v>10.19</v>
      </c>
      <c r="L35" s="18"/>
      <c r="M35" s="22">
        <v>25</v>
      </c>
      <c r="N35" s="25"/>
    </row>
    <row r="36" spans="1:14" s="4" customFormat="1" ht="28.5" customHeight="1">
      <c r="A36" s="9">
        <v>4</v>
      </c>
      <c r="B36" s="10" t="s">
        <v>27</v>
      </c>
      <c r="C36" s="20">
        <v>51</v>
      </c>
      <c r="D36" s="7">
        <v>167.2</v>
      </c>
      <c r="E36" s="7">
        <f t="shared" si="14"/>
        <v>7.6</v>
      </c>
      <c r="F36" s="7">
        <v>125.44</v>
      </c>
      <c r="G36" s="7">
        <f t="shared" si="15"/>
        <v>7.84</v>
      </c>
      <c r="H36" s="7">
        <v>126.86</v>
      </c>
      <c r="I36" s="7">
        <f t="shared" si="16"/>
        <v>6.04</v>
      </c>
      <c r="J36" s="24">
        <v>3.9</v>
      </c>
      <c r="K36" s="7">
        <v>7.77</v>
      </c>
      <c r="L36" s="7"/>
      <c r="M36" s="22">
        <v>26</v>
      </c>
      <c r="N36" s="25"/>
    </row>
    <row r="37" spans="1:14" s="4" customFormat="1" ht="28.5" customHeight="1">
      <c r="A37" s="9">
        <v>5</v>
      </c>
      <c r="B37" s="10" t="s">
        <v>28</v>
      </c>
      <c r="C37" s="20">
        <v>56</v>
      </c>
      <c r="D37" s="7">
        <v>166</v>
      </c>
      <c r="E37" s="7">
        <f t="shared" si="14"/>
        <v>7.55</v>
      </c>
      <c r="F37" s="7">
        <v>124</v>
      </c>
      <c r="G37" s="7">
        <f t="shared" si="15"/>
        <v>7.75</v>
      </c>
      <c r="H37" s="7">
        <v>147.02000000000001</v>
      </c>
      <c r="I37" s="7">
        <f t="shared" si="16"/>
        <v>7</v>
      </c>
      <c r="J37" s="7">
        <v>6.04</v>
      </c>
      <c r="K37" s="24">
        <v>8.76</v>
      </c>
      <c r="L37" s="7"/>
      <c r="M37" s="22">
        <v>27</v>
      </c>
      <c r="N37" s="25"/>
    </row>
    <row r="38" spans="1:14" s="4" customFormat="1" ht="28.5" customHeight="1">
      <c r="A38" s="9">
        <v>6</v>
      </c>
      <c r="B38" s="10" t="s">
        <v>29</v>
      </c>
      <c r="C38" s="20">
        <v>62</v>
      </c>
      <c r="D38" s="7">
        <v>162</v>
      </c>
      <c r="E38" s="7">
        <f t="shared" si="14"/>
        <v>7.36</v>
      </c>
      <c r="F38" s="7">
        <v>115</v>
      </c>
      <c r="G38" s="7">
        <f t="shared" si="15"/>
        <v>7.19</v>
      </c>
      <c r="H38" s="7">
        <v>143.66999999999999</v>
      </c>
      <c r="I38" s="7">
        <f t="shared" si="16"/>
        <v>6.84</v>
      </c>
      <c r="J38" s="7">
        <v>6.4</v>
      </c>
      <c r="K38" s="7">
        <v>7.62</v>
      </c>
      <c r="L38" s="7"/>
      <c r="M38" s="22">
        <v>28</v>
      </c>
      <c r="N38" s="25"/>
    </row>
    <row r="39" spans="1:14" s="4" customFormat="1" ht="28.5" customHeight="1">
      <c r="A39" s="9">
        <v>7</v>
      </c>
      <c r="B39" s="10" t="s">
        <v>30</v>
      </c>
      <c r="C39" s="20">
        <v>54</v>
      </c>
      <c r="D39" s="7">
        <v>169</v>
      </c>
      <c r="E39" s="7">
        <f t="shared" si="14"/>
        <v>7.68</v>
      </c>
      <c r="F39" s="7">
        <v>122</v>
      </c>
      <c r="G39" s="7">
        <f t="shared" si="15"/>
        <v>7.63</v>
      </c>
      <c r="H39" s="7">
        <v>142.80000000000001</v>
      </c>
      <c r="I39" s="7">
        <f t="shared" si="16"/>
        <v>6.8</v>
      </c>
      <c r="J39" s="7">
        <v>5.5</v>
      </c>
      <c r="K39" s="7">
        <v>7.5</v>
      </c>
      <c r="L39" s="7"/>
      <c r="M39" s="22">
        <v>29</v>
      </c>
      <c r="N39" s="25"/>
    </row>
    <row r="40" spans="1:14" s="4" customFormat="1" ht="28.5" customHeight="1">
      <c r="A40" s="9">
        <v>8</v>
      </c>
      <c r="B40" s="10" t="s">
        <v>31</v>
      </c>
      <c r="C40" s="20">
        <v>46</v>
      </c>
      <c r="D40" s="7">
        <v>169.83</v>
      </c>
      <c r="E40" s="7">
        <f t="shared" si="14"/>
        <v>7.72</v>
      </c>
      <c r="F40" s="7">
        <v>123.75</v>
      </c>
      <c r="G40" s="7">
        <f t="shared" si="15"/>
        <v>7.73</v>
      </c>
      <c r="H40" s="7">
        <v>142.22999999999999</v>
      </c>
      <c r="I40" s="7">
        <f t="shared" si="16"/>
        <v>6.77</v>
      </c>
      <c r="J40" s="7">
        <v>5.8</v>
      </c>
      <c r="K40" s="7">
        <v>7.5</v>
      </c>
      <c r="L40" s="7"/>
      <c r="M40" s="22">
        <v>30</v>
      </c>
      <c r="N40" s="25"/>
    </row>
    <row r="42" spans="1:14" ht="52.5" hidden="1" customHeight="1">
      <c r="A42" s="35" t="s">
        <v>43</v>
      </c>
      <c r="B42" s="36"/>
      <c r="C42" s="36"/>
      <c r="D42" s="36"/>
      <c r="E42" s="36"/>
      <c r="F42" s="36"/>
      <c r="G42" s="36"/>
      <c r="H42" s="36"/>
      <c r="I42" s="36"/>
      <c r="J42" s="36"/>
      <c r="K42" s="36"/>
      <c r="L42" s="36"/>
    </row>
    <row r="43" spans="1:14" ht="37.5" hidden="1" customHeight="1">
      <c r="A43" s="37" t="s">
        <v>56</v>
      </c>
      <c r="B43" s="38"/>
      <c r="C43" s="38"/>
      <c r="D43" s="38"/>
      <c r="E43" s="38"/>
      <c r="F43" s="38"/>
      <c r="G43" s="38"/>
      <c r="H43" s="38"/>
      <c r="I43" s="38"/>
      <c r="J43" s="38"/>
      <c r="K43" s="38"/>
      <c r="L43" s="38"/>
    </row>
  </sheetData>
  <autoFilter ref="A11:N40"/>
  <mergeCells count="16">
    <mergeCell ref="A42:L42"/>
    <mergeCell ref="A43:L43"/>
    <mergeCell ref="L8:L10"/>
    <mergeCell ref="D9:E9"/>
    <mergeCell ref="F9:G9"/>
    <mergeCell ref="H9:K9"/>
    <mergeCell ref="D8:K8"/>
    <mergeCell ref="N33:N40"/>
    <mergeCell ref="A1:B1"/>
    <mergeCell ref="A4:L4"/>
    <mergeCell ref="A8:A10"/>
    <mergeCell ref="B8:B10"/>
    <mergeCell ref="A5:L5"/>
    <mergeCell ref="C8:C10"/>
    <mergeCell ref="A3:L3"/>
    <mergeCell ref="C6:L6"/>
  </mergeCells>
  <phoneticPr fontId="1" type="noConversion"/>
  <printOptions horizontalCentered="1"/>
  <pageMargins left="0.2" right="0.1" top="0.42" bottom="0.5" header="0.25" footer="0.25"/>
  <pageSetup paperSize="9" scale="80" orientation="landscape" r:id="rId1"/>
  <headerFooter>
    <oddFooter>&amp;CTrang &amp;P/&amp;N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Phu luc</vt:lpstr>
      <vt:lpstr>'Phu luc'!Print_Titles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2024-04-11T00:12:08Z</cp:lastPrinted>
  <dcterms:created xsi:type="dcterms:W3CDTF">2023-08-01T21:14:10Z</dcterms:created>
  <dcterms:modified xsi:type="dcterms:W3CDTF">2024-04-11T01:44:37Z</dcterms:modified>
</cp:coreProperties>
</file>